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ilopez\Downloads\"/>
    </mc:Choice>
  </mc:AlternateContent>
  <xr:revisionPtr revIDLastSave="0" documentId="13_ncr:1_{B855D9E5-92D2-4196-B6E6-6EA9A6458231}" xr6:coauthVersionLast="47" xr6:coauthVersionMax="47" xr10:uidLastSave="{00000000-0000-0000-0000-000000000000}"/>
  <bookViews>
    <workbookView xWindow="-28920" yWindow="-60" windowWidth="29040" windowHeight="15720" xr2:uid="{15F3C079-6880-4250-87C6-C9F95858C93F}"/>
  </bookViews>
  <sheets>
    <sheet name="sheet 1" sheetId="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3" i="6" l="1"/>
  <c r="J47" i="6"/>
  <c r="J46" i="6"/>
  <c r="J45" i="6"/>
  <c r="J44" i="6"/>
  <c r="F42" i="6"/>
  <c r="J42" i="6" s="1"/>
  <c r="D17" i="6"/>
  <c r="G17" i="6" s="1"/>
  <c r="D18" i="6"/>
  <c r="G18" i="6" s="1"/>
  <c r="G20" i="6"/>
  <c r="F9" i="6"/>
  <c r="G9" i="6" s="1"/>
  <c r="F8" i="6"/>
  <c r="G8" i="6" s="1"/>
  <c r="F7" i="6"/>
  <c r="F6" i="6"/>
  <c r="F5" i="6"/>
  <c r="F4" i="6"/>
  <c r="G7" i="6"/>
  <c r="G6" i="6"/>
  <c r="G5" i="6"/>
  <c r="G4" i="6"/>
  <c r="F3" i="6"/>
  <c r="G3" i="6" s="1"/>
  <c r="G15" i="6"/>
  <c r="G16" i="6"/>
  <c r="G19" i="6"/>
</calcChain>
</file>

<file path=xl/sharedStrings.xml><?xml version="1.0" encoding="utf-8"?>
<sst xmlns="http://schemas.openxmlformats.org/spreadsheetml/2006/main" count="22" uniqueCount="21">
  <si>
    <t>Year</t>
  </si>
  <si>
    <t>Funded Ratio</t>
  </si>
  <si>
    <t xml:space="preserve">Total Actuarial Accrued Liability             </t>
  </si>
  <si>
    <t>Actuarial Value of Assets (funded)</t>
  </si>
  <si>
    <t>Unfunded Actuarial Accrued Liability (unfunded)</t>
  </si>
  <si>
    <t>Unfunded Ratio</t>
  </si>
  <si>
    <t>TOTAL ADDITIONS TO FIDUCIARY NET POSITION - PLAN YEARS 2018-2023</t>
  </si>
  <si>
    <t>Plan Year</t>
  </si>
  <si>
    <t>Investment Income</t>
  </si>
  <si>
    <t>Employer Contributions</t>
  </si>
  <si>
    <t>Employee Contributions</t>
  </si>
  <si>
    <t>Total Additions</t>
  </si>
  <si>
    <t>TOTAL DEDUCTIONS FROM FIDUCIARY NET POSITION - PLAN YEARS 2018-2023</t>
  </si>
  <si>
    <t>Service Retirement Benefits</t>
  </si>
  <si>
    <t>Disability Retirement Benefits</t>
  </si>
  <si>
    <t>Partial Lump Sum Distributions</t>
  </si>
  <si>
    <t>Retirements Benefits</t>
  </si>
  <si>
    <t>Refunds of Contributions</t>
  </si>
  <si>
    <t>Administrative Expenses</t>
  </si>
  <si>
    <t>Other Activity</t>
  </si>
  <si>
    <t>Total Deductions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</si>
</sst>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0.0%"/>
    <numFmt numFmtId="166" formatCode="_(* #,##0_);_(* \(#,##0\);_(* &quot;-&quot;??_);_(@_)"/>
  </numFmts>
  <fonts count="12" x14ac:knownFonts="1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rgb="FF7A7A7A"/>
      <name val="Arial"/>
      <family val="2"/>
    </font>
    <font>
      <sz val="11"/>
      <color theme="1"/>
      <name val="Segoe UI"/>
      <family val="2"/>
    </font>
    <font>
      <b/>
      <sz val="11"/>
      <color theme="0"/>
      <name val="Segoe UI"/>
      <family val="2"/>
    </font>
    <font>
      <b/>
      <sz val="11"/>
      <color theme="0"/>
      <name val="Aptos Narrow"/>
      <family val="2"/>
      <scheme val="minor"/>
    </font>
    <font>
      <b/>
      <sz val="14"/>
      <color theme="3"/>
      <name val="Aptos Narrow"/>
      <family val="2"/>
      <scheme val="minor"/>
    </font>
    <font>
      <b/>
      <sz val="14"/>
      <color theme="3"/>
      <name val="Segoe UI"/>
      <family val="2"/>
    </font>
    <font>
      <b/>
      <sz val="14"/>
      <color theme="1"/>
      <name val="Segoe UI"/>
      <family val="2"/>
    </font>
    <font>
      <b/>
      <sz val="11"/>
      <color theme="1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44">
    <xf numFmtId="0" fontId="0" fillId="0" borderId="0" xfId="0"/>
    <xf numFmtId="0" fontId="5" fillId="2" borderId="2" xfId="0" applyFont="1" applyFill="1" applyBorder="1"/>
    <xf numFmtId="0" fontId="6" fillId="3" borderId="4" xfId="0" applyFont="1" applyFill="1" applyBorder="1" applyAlignment="1">
      <alignment horizontal="center" wrapText="1"/>
    </xf>
    <xf numFmtId="0" fontId="5" fillId="2" borderId="7" xfId="0" applyFont="1" applyFill="1" applyBorder="1"/>
    <xf numFmtId="0" fontId="1" fillId="0" borderId="0" xfId="1" quotePrefix="1"/>
    <xf numFmtId="0" fontId="10" fillId="2" borderId="0" xfId="0" applyFont="1" applyFill="1"/>
    <xf numFmtId="0" fontId="11" fillId="2" borderId="0" xfId="0" applyFont="1" applyFill="1" applyAlignment="1">
      <alignment horizontal="center" wrapText="1"/>
    </xf>
    <xf numFmtId="166" fontId="5" fillId="2" borderId="0" xfId="3" applyNumberFormat="1" applyFont="1" applyFill="1" applyBorder="1"/>
    <xf numFmtId="0" fontId="5" fillId="2" borderId="2" xfId="0" applyFont="1" applyFill="1" applyBorder="1" applyAlignment="1">
      <alignment horizontal="center"/>
    </xf>
    <xf numFmtId="0" fontId="6" fillId="3" borderId="13" xfId="0" applyFont="1" applyFill="1" applyBorder="1" applyAlignment="1">
      <alignment horizontal="center" wrapText="1"/>
    </xf>
    <xf numFmtId="0" fontId="6" fillId="3" borderId="14" xfId="0" applyFont="1" applyFill="1" applyBorder="1" applyAlignment="1">
      <alignment horizontal="center" wrapText="1"/>
    </xf>
    <xf numFmtId="0" fontId="6" fillId="3" borderId="15" xfId="0" applyFont="1" applyFill="1" applyBorder="1" applyAlignment="1">
      <alignment horizontal="center" wrapText="1"/>
    </xf>
    <xf numFmtId="0" fontId="6" fillId="3" borderId="16" xfId="0" applyFont="1" applyFill="1" applyBorder="1" applyAlignment="1">
      <alignment horizontal="center" wrapText="1"/>
    </xf>
    <xf numFmtId="0" fontId="5" fillId="2" borderId="7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wrapText="1"/>
    </xf>
    <xf numFmtId="0" fontId="0" fillId="2" borderId="2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7" fillId="4" borderId="4" xfId="0" applyFont="1" applyFill="1" applyBorder="1" applyAlignment="1">
      <alignment horizontal="center" wrapText="1"/>
    </xf>
    <xf numFmtId="0" fontId="7" fillId="4" borderId="5" xfId="0" applyFont="1" applyFill="1" applyBorder="1" applyAlignment="1">
      <alignment horizontal="center" wrapText="1"/>
    </xf>
    <xf numFmtId="0" fontId="7" fillId="4" borderId="6" xfId="0" applyFont="1" applyFill="1" applyBorder="1" applyAlignment="1">
      <alignment horizontal="center" wrapText="1"/>
    </xf>
    <xf numFmtId="0" fontId="0" fillId="2" borderId="17" xfId="0" applyFill="1" applyBorder="1" applyAlignment="1">
      <alignment horizontal="center"/>
    </xf>
    <xf numFmtId="43" fontId="0" fillId="0" borderId="0" xfId="3" applyFont="1"/>
    <xf numFmtId="166" fontId="0" fillId="0" borderId="0" xfId="0" applyNumberFormat="1"/>
    <xf numFmtId="166" fontId="0" fillId="0" borderId="1" xfId="3" applyNumberFormat="1" applyFont="1" applyFill="1" applyBorder="1"/>
    <xf numFmtId="166" fontId="0" fillId="0" borderId="3" xfId="0" applyNumberFormat="1" applyBorder="1"/>
    <xf numFmtId="166" fontId="0" fillId="0" borderId="18" xfId="3" applyNumberFormat="1" applyFont="1" applyFill="1" applyBorder="1"/>
    <xf numFmtId="166" fontId="0" fillId="0" borderId="19" xfId="0" applyNumberFormat="1" applyBorder="1"/>
    <xf numFmtId="43" fontId="0" fillId="0" borderId="11" xfId="3" applyFont="1" applyFill="1" applyBorder="1"/>
    <xf numFmtId="166" fontId="0" fillId="0" borderId="11" xfId="3" applyNumberFormat="1" applyFont="1" applyFill="1" applyBorder="1"/>
    <xf numFmtId="166" fontId="0" fillId="0" borderId="12" xfId="3" applyNumberFormat="1" applyFont="1" applyFill="1" applyBorder="1"/>
    <xf numFmtId="166" fontId="5" fillId="0" borderId="1" xfId="3" applyNumberFormat="1" applyFont="1" applyFill="1" applyBorder="1"/>
    <xf numFmtId="164" fontId="5" fillId="0" borderId="3" xfId="4" applyNumberFormat="1" applyFont="1" applyFill="1" applyBorder="1"/>
    <xf numFmtId="166" fontId="5" fillId="0" borderId="8" xfId="3" applyNumberFormat="1" applyFont="1" applyFill="1" applyBorder="1"/>
    <xf numFmtId="164" fontId="5" fillId="0" borderId="9" xfId="4" applyNumberFormat="1" applyFont="1" applyFill="1" applyBorder="1"/>
    <xf numFmtId="164" fontId="5" fillId="0" borderId="1" xfId="0" applyNumberFormat="1" applyFont="1" applyBorder="1"/>
    <xf numFmtId="165" fontId="5" fillId="0" borderId="1" xfId="2" applyNumberFormat="1" applyFont="1" applyFill="1" applyBorder="1"/>
    <xf numFmtId="165" fontId="5" fillId="0" borderId="3" xfId="2" applyNumberFormat="1" applyFont="1" applyFill="1" applyBorder="1"/>
    <xf numFmtId="164" fontId="5" fillId="0" borderId="8" xfId="0" applyNumberFormat="1" applyFont="1" applyBorder="1"/>
    <xf numFmtId="165" fontId="5" fillId="0" borderId="11" xfId="2" applyNumberFormat="1" applyFont="1" applyFill="1" applyBorder="1"/>
    <xf numFmtId="165" fontId="5" fillId="0" borderId="12" xfId="2" applyNumberFormat="1" applyFont="1" applyFill="1" applyBorder="1"/>
    <xf numFmtId="0" fontId="4" fillId="0" borderId="0" xfId="0" applyFont="1" applyAlignment="1">
      <alignment horizontal="center" wrapText="1"/>
    </xf>
    <xf numFmtId="0" fontId="9" fillId="2" borderId="0" xfId="0" applyFont="1" applyFill="1" applyAlignment="1">
      <alignment horizontal="left"/>
    </xf>
    <xf numFmtId="0" fontId="8" fillId="2" borderId="0" xfId="0" applyFont="1" applyFill="1" applyAlignment="1">
      <alignment horizontal="center"/>
    </xf>
  </cellXfs>
  <cellStyles count="5">
    <cellStyle name="Comma" xfId="3" builtinId="3"/>
    <cellStyle name="Currency" xfId="4" builtinId="4"/>
    <cellStyle name="Hyperlink" xfId="1" builtinId="8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Total Additions to Fiduciary Net Position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'sheet 1'!$D$14</c:f>
              <c:strCache>
                <c:ptCount val="1"/>
                <c:pt idx="0">
                  <c:v>Investment Income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'sheet 1'!$C$15:$C$19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'sheet 1'!$D$15:$D$19</c:f>
              <c:numCache>
                <c:formatCode>_(* #,##0_);_(* \(#,##0\);_(* "-"??_);_(@_)</c:formatCode>
                <c:ptCount val="5"/>
                <c:pt idx="0">
                  <c:v>42509375</c:v>
                </c:pt>
                <c:pt idx="1">
                  <c:v>23470380</c:v>
                </c:pt>
                <c:pt idx="2">
                  <c:v>42352873</c:v>
                </c:pt>
                <c:pt idx="3">
                  <c:v>-26052046</c:v>
                </c:pt>
                <c:pt idx="4">
                  <c:v>37708884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C0-42C0-BBFE-83E11302AC3E}"/>
            </c:ext>
          </c:extLst>
        </c:ser>
        <c:ser>
          <c:idx val="2"/>
          <c:order val="1"/>
          <c:tx>
            <c:strRef>
              <c:f>'sheet 1'!$E$14</c:f>
              <c:strCache>
                <c:ptCount val="1"/>
                <c:pt idx="0">
                  <c:v>Employer Contributions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'sheet 1'!$C$15:$C$19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'sheet 1'!$E$15:$E$19</c:f>
              <c:numCache>
                <c:formatCode>_(* #,##0_);_(* \(#,##0\);_(* "-"??_);_(@_)</c:formatCode>
                <c:ptCount val="5"/>
                <c:pt idx="0">
                  <c:v>7358089</c:v>
                </c:pt>
                <c:pt idx="1">
                  <c:v>7814479</c:v>
                </c:pt>
                <c:pt idx="2">
                  <c:v>8336855</c:v>
                </c:pt>
                <c:pt idx="3">
                  <c:v>8037557</c:v>
                </c:pt>
                <c:pt idx="4">
                  <c:v>8771112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2C0-42C0-BBFE-83E11302AC3E}"/>
            </c:ext>
          </c:extLst>
        </c:ser>
        <c:ser>
          <c:idx val="3"/>
          <c:order val="2"/>
          <c:tx>
            <c:strRef>
              <c:f>'sheet 1'!$F$14</c:f>
              <c:strCache>
                <c:ptCount val="1"/>
                <c:pt idx="0">
                  <c:v>Employee Contributions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'sheet 1'!$C$15:$C$19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'sheet 1'!$F$15:$F$19</c:f>
              <c:numCache>
                <c:formatCode>_(* #,##0_);_(* \(#,##0\);_(* "-"??_);_(@_)</c:formatCode>
                <c:ptCount val="5"/>
                <c:pt idx="0">
                  <c:v>3625046</c:v>
                </c:pt>
                <c:pt idx="1">
                  <c:v>3796070</c:v>
                </c:pt>
                <c:pt idx="2">
                  <c:v>4016325</c:v>
                </c:pt>
                <c:pt idx="3">
                  <c:v>3934937</c:v>
                </c:pt>
                <c:pt idx="4">
                  <c:v>4260777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2C0-42C0-BBFE-83E11302AC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2026191"/>
        <c:axId val="131978191"/>
      </c:barChart>
      <c:catAx>
        <c:axId val="1320261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1978191"/>
        <c:crosses val="autoZero"/>
        <c:auto val="1"/>
        <c:lblAlgn val="ctr"/>
        <c:lblOffset val="100"/>
        <c:noMultiLvlLbl val="0"/>
      </c:catAx>
      <c:valAx>
        <c:axId val="1319781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2026191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noFill/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Total Deductions from Fiduciary Net Position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'sheet 1'!$F$41</c:f>
              <c:strCache>
                <c:ptCount val="1"/>
                <c:pt idx="0">
                  <c:v>Retirements Benefits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'sheet 1'!$B$42:$B$47</c:f>
              <c:numCache>
                <c:formatCode>General</c:formatCod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</c:numCache>
            </c:numRef>
          </c:cat>
          <c:val>
            <c:numRef>
              <c:f>'sheet 1'!$F$42:$F$47</c:f>
              <c:numCache>
                <c:formatCode>_(* #,##0_);_(* \(#,##0\);_(* "-"??_);_(@_)</c:formatCode>
                <c:ptCount val="6"/>
                <c:pt idx="0">
                  <c:v>18174556</c:v>
                </c:pt>
                <c:pt idx="1">
                  <c:v>18557794</c:v>
                </c:pt>
                <c:pt idx="2">
                  <c:v>17715149</c:v>
                </c:pt>
                <c:pt idx="3">
                  <c:v>19392688</c:v>
                </c:pt>
                <c:pt idx="4">
                  <c:v>20116327</c:v>
                </c:pt>
                <c:pt idx="5">
                  <c:v>20993782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23-4DFC-9D4B-D8D1E85C90B4}"/>
            </c:ext>
          </c:extLst>
        </c:ser>
        <c:ser>
          <c:idx val="1"/>
          <c:order val="1"/>
          <c:tx>
            <c:strRef>
              <c:f>'sheet 1'!$G$41</c:f>
              <c:strCache>
                <c:ptCount val="1"/>
                <c:pt idx="0">
                  <c:v>Refunds of Contributions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'sheet 1'!$B$42:$B$47</c:f>
              <c:numCache>
                <c:formatCode>General</c:formatCod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</c:numCache>
            </c:numRef>
          </c:cat>
          <c:val>
            <c:numRef>
              <c:f>'sheet 1'!$G$42:$G$47</c:f>
              <c:numCache>
                <c:formatCode>_(* #,##0_);_(* \(#,##0\);_(* "-"??_);_(@_)</c:formatCode>
                <c:ptCount val="6"/>
                <c:pt idx="0">
                  <c:v>705023</c:v>
                </c:pt>
                <c:pt idx="1">
                  <c:v>619845</c:v>
                </c:pt>
                <c:pt idx="2">
                  <c:v>770857</c:v>
                </c:pt>
                <c:pt idx="3">
                  <c:v>901062</c:v>
                </c:pt>
                <c:pt idx="4">
                  <c:v>789271</c:v>
                </c:pt>
                <c:pt idx="5">
                  <c:v>862828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C23-4DFC-9D4B-D8D1E85C90B4}"/>
            </c:ext>
          </c:extLst>
        </c:ser>
        <c:ser>
          <c:idx val="2"/>
          <c:order val="2"/>
          <c:tx>
            <c:strRef>
              <c:f>'sheet 1'!$H$41</c:f>
              <c:strCache>
                <c:ptCount val="1"/>
                <c:pt idx="0">
                  <c:v>Administrative Expenses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'sheet 1'!$B$42:$B$47</c:f>
              <c:numCache>
                <c:formatCode>General</c:formatCod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</c:numCache>
            </c:numRef>
          </c:cat>
          <c:val>
            <c:numRef>
              <c:f>'sheet 1'!$H$42:$H$47</c:f>
              <c:numCache>
                <c:formatCode>_(* #,##0_);_(* \(#,##0\);_(* "-"??_);_(@_)</c:formatCode>
                <c:ptCount val="6"/>
                <c:pt idx="0">
                  <c:v>240549</c:v>
                </c:pt>
                <c:pt idx="1">
                  <c:v>152133</c:v>
                </c:pt>
                <c:pt idx="2">
                  <c:v>196327</c:v>
                </c:pt>
                <c:pt idx="3">
                  <c:v>228350</c:v>
                </c:pt>
                <c:pt idx="4">
                  <c:v>240699</c:v>
                </c:pt>
                <c:pt idx="5">
                  <c:v>237561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C23-4DFC-9D4B-D8D1E85C90B4}"/>
            </c:ext>
          </c:extLst>
        </c:ser>
        <c:ser>
          <c:idx val="3"/>
          <c:order val="3"/>
          <c:tx>
            <c:strRef>
              <c:f>'sheet 1'!$I$41</c:f>
              <c:strCache>
                <c:ptCount val="1"/>
                <c:pt idx="0">
                  <c:v>Other Activity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'sheet 1'!$B$42:$B$47</c:f>
              <c:numCache>
                <c:formatCode>General</c:formatCod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</c:numCache>
            </c:numRef>
          </c:cat>
          <c:val>
            <c:numRef>
              <c:f>'sheet 1'!$I$42:$I$47</c:f>
              <c:numCache>
                <c:formatCode>_(* #,##0_);_(* \(#,##0\);_(* "-"??_);_(@_)</c:formatCode>
                <c:ptCount val="6"/>
                <c:pt idx="0">
                  <c:v>7226</c:v>
                </c:pt>
                <c:pt idx="1">
                  <c:v>5935</c:v>
                </c:pt>
                <c:pt idx="2">
                  <c:v>0</c:v>
                </c:pt>
                <c:pt idx="3">
                  <c:v>0</c:v>
                </c:pt>
                <c:pt idx="4">
                  <c:v>1682</c:v>
                </c:pt>
                <c:pt idx="5">
                  <c:v>5556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C23-4DFC-9D4B-D8D1E85C90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overlap val="100"/>
        <c:axId val="1772810831"/>
        <c:axId val="1772812271"/>
      </c:barChart>
      <c:catAx>
        <c:axId val="1772810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2812271"/>
        <c:crosses val="autoZero"/>
        <c:auto val="1"/>
        <c:lblAlgn val="ctr"/>
        <c:lblOffset val="100"/>
        <c:noMultiLvlLbl val="0"/>
      </c:catAx>
      <c:valAx>
        <c:axId val="177281227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2810831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noFill/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793630</xdr:colOff>
      <xdr:row>21</xdr:row>
      <xdr:rowOff>64697</xdr:rowOff>
    </xdr:from>
    <xdr:to>
      <xdr:col>7</xdr:col>
      <xdr:colOff>86264</xdr:colOff>
      <xdr:row>36</xdr:row>
      <xdr:rowOff>90577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3B36147-7578-F457-D2E2-74416AE7DF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319684</xdr:colOff>
      <xdr:row>47</xdr:row>
      <xdr:rowOff>50743</xdr:rowOff>
    </xdr:from>
    <xdr:to>
      <xdr:col>7</xdr:col>
      <xdr:colOff>314610</xdr:colOff>
      <xdr:row>63</xdr:row>
      <xdr:rowOff>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6E88EAFC-9882-13E5-4A4F-77A9104F84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C3E574-EA3E-44F6-AD65-2E0971FCC5E3}">
  <dimension ref="B1:R70"/>
  <sheetViews>
    <sheetView tabSelected="1" zoomScale="85" zoomScaleNormal="85" workbookViewId="0">
      <selection activeCell="E77" sqref="E77"/>
    </sheetView>
  </sheetViews>
  <sheetFormatPr defaultRowHeight="15" x14ac:dyDescent="0.25"/>
  <cols>
    <col min="3" max="3" width="17.5703125" customWidth="1"/>
    <col min="4" max="4" width="17.42578125" customWidth="1"/>
    <col min="5" max="5" width="14.7109375" customWidth="1"/>
    <col min="6" max="6" width="15.5703125" customWidth="1"/>
    <col min="7" max="7" width="14.140625" customWidth="1"/>
    <col min="8" max="8" width="16.140625" customWidth="1"/>
    <col min="10" max="10" width="16.5703125" customWidth="1"/>
  </cols>
  <sheetData>
    <row r="1" spans="2:11" ht="15.75" thickBot="1" x14ac:dyDescent="0.3"/>
    <row r="2" spans="2:11" ht="83.25" thickBot="1" x14ac:dyDescent="0.35">
      <c r="B2" s="2" t="s">
        <v>0</v>
      </c>
      <c r="C2" s="2" t="s">
        <v>2</v>
      </c>
      <c r="D2" s="2" t="s">
        <v>3</v>
      </c>
      <c r="E2" s="2" t="s">
        <v>4</v>
      </c>
      <c r="F2" s="2" t="s">
        <v>1</v>
      </c>
      <c r="G2" s="2" t="s">
        <v>5</v>
      </c>
    </row>
    <row r="3" spans="2:11" ht="16.5" x14ac:dyDescent="0.3">
      <c r="B3" s="1">
        <v>2018</v>
      </c>
      <c r="C3" s="35">
        <v>326746073</v>
      </c>
      <c r="D3" s="35">
        <v>288615641</v>
      </c>
      <c r="E3" s="35">
        <v>37860432</v>
      </c>
      <c r="F3" s="36">
        <f t="shared" ref="F3:F9" si="0">D3/C3</f>
        <v>0.88330255464156715</v>
      </c>
      <c r="G3" s="37">
        <f>1-F3</f>
        <v>0.11669744535843285</v>
      </c>
    </row>
    <row r="4" spans="2:11" ht="16.5" x14ac:dyDescent="0.3">
      <c r="B4" s="1">
        <v>2019</v>
      </c>
      <c r="C4" s="35">
        <v>341733518</v>
      </c>
      <c r="D4" s="35">
        <v>300807016</v>
      </c>
      <c r="E4" s="35">
        <v>40926502</v>
      </c>
      <c r="F4" s="36">
        <f t="shared" si="0"/>
        <v>0.88023854891518138</v>
      </c>
      <c r="G4" s="37">
        <f t="shared" ref="G4:G8" si="1">1-F4</f>
        <v>0.11976145108481862</v>
      </c>
    </row>
    <row r="5" spans="2:11" ht="16.5" x14ac:dyDescent="0.3">
      <c r="B5" s="1">
        <v>2020</v>
      </c>
      <c r="C5" s="35">
        <v>355851976</v>
      </c>
      <c r="D5" s="35">
        <v>314430938</v>
      </c>
      <c r="E5" s="35">
        <v>41421038</v>
      </c>
      <c r="F5" s="36">
        <f t="shared" si="0"/>
        <v>0.88360037095873822</v>
      </c>
      <c r="G5" s="37">
        <f t="shared" si="1"/>
        <v>0.11639962904126178</v>
      </c>
    </row>
    <row r="6" spans="2:11" ht="16.5" x14ac:dyDescent="0.3">
      <c r="B6" s="1">
        <v>2021</v>
      </c>
      <c r="C6" s="35">
        <v>376391163</v>
      </c>
      <c r="D6" s="35">
        <v>332301393</v>
      </c>
      <c r="E6" s="35">
        <v>44089770</v>
      </c>
      <c r="F6" s="36">
        <f t="shared" si="0"/>
        <v>0.88286183541455776</v>
      </c>
      <c r="G6" s="37">
        <f t="shared" si="1"/>
        <v>0.11713816458544224</v>
      </c>
    </row>
    <row r="7" spans="2:11" ht="16.5" x14ac:dyDescent="0.3">
      <c r="B7" s="1">
        <v>2022</v>
      </c>
      <c r="C7" s="35">
        <v>392342672</v>
      </c>
      <c r="D7" s="35">
        <v>343135960</v>
      </c>
      <c r="E7" s="35">
        <v>49206712</v>
      </c>
      <c r="F7" s="36">
        <f t="shared" si="0"/>
        <v>0.87458230900767275</v>
      </c>
      <c r="G7" s="37">
        <f t="shared" si="1"/>
        <v>0.12541769099232725</v>
      </c>
    </row>
    <row r="8" spans="2:11" ht="16.5" x14ac:dyDescent="0.3">
      <c r="B8" s="1">
        <v>2023</v>
      </c>
      <c r="C8" s="35">
        <v>404839099</v>
      </c>
      <c r="D8" s="35">
        <v>357230062</v>
      </c>
      <c r="E8" s="35">
        <v>47609037</v>
      </c>
      <c r="F8" s="36">
        <f t="shared" si="0"/>
        <v>0.88240010137953595</v>
      </c>
      <c r="G8" s="37">
        <f t="shared" si="1"/>
        <v>0.11759989862046405</v>
      </c>
    </row>
    <row r="9" spans="2:11" ht="17.25" thickBot="1" x14ac:dyDescent="0.35">
      <c r="B9" s="3">
        <v>2024</v>
      </c>
      <c r="C9" s="38">
        <v>426097368</v>
      </c>
      <c r="D9" s="38">
        <v>376081390</v>
      </c>
      <c r="E9" s="38">
        <v>50015978</v>
      </c>
      <c r="F9" s="39">
        <f t="shared" si="0"/>
        <v>0.88261843006737373</v>
      </c>
      <c r="G9" s="40">
        <f>1-F9</f>
        <v>0.11738156993262627</v>
      </c>
    </row>
    <row r="12" spans="2:11" ht="20.25" x14ac:dyDescent="0.35">
      <c r="C12" s="42" t="s">
        <v>6</v>
      </c>
      <c r="D12" s="42"/>
      <c r="E12" s="42"/>
      <c r="F12" s="42"/>
      <c r="G12" s="42"/>
      <c r="H12" s="42"/>
      <c r="I12" s="42"/>
      <c r="J12" s="42"/>
      <c r="K12" s="42"/>
    </row>
    <row r="13" spans="2:11" ht="21" thickBot="1" x14ac:dyDescent="0.4">
      <c r="C13" s="5"/>
      <c r="J13" s="5"/>
    </row>
    <row r="14" spans="2:11" ht="49.5" x14ac:dyDescent="0.3">
      <c r="C14" s="9" t="s">
        <v>7</v>
      </c>
      <c r="D14" s="10" t="s">
        <v>8</v>
      </c>
      <c r="E14" s="11" t="s">
        <v>9</v>
      </c>
      <c r="F14" s="11" t="s">
        <v>10</v>
      </c>
      <c r="G14" s="12" t="s">
        <v>11</v>
      </c>
      <c r="I14" s="6"/>
      <c r="J14" s="6"/>
      <c r="K14" s="6"/>
    </row>
    <row r="15" spans="2:11" ht="16.5" x14ac:dyDescent="0.3">
      <c r="C15" s="8">
        <v>2019</v>
      </c>
      <c r="D15" s="31">
        <v>42509375</v>
      </c>
      <c r="E15" s="31">
        <v>7358089</v>
      </c>
      <c r="F15" s="31">
        <v>3625046</v>
      </c>
      <c r="G15" s="32">
        <f t="shared" ref="G15:G20" si="2">SUM(D15:F15)</f>
        <v>53492510</v>
      </c>
      <c r="I15" s="7"/>
      <c r="J15" s="23"/>
    </row>
    <row r="16" spans="2:11" ht="16.5" x14ac:dyDescent="0.3">
      <c r="C16" s="8">
        <v>2020</v>
      </c>
      <c r="D16" s="31">
        <v>23470380</v>
      </c>
      <c r="E16" s="31">
        <v>7814479</v>
      </c>
      <c r="F16" s="31">
        <v>3796070</v>
      </c>
      <c r="G16" s="32">
        <f t="shared" si="2"/>
        <v>35080929</v>
      </c>
      <c r="I16" s="7"/>
      <c r="J16" s="23"/>
    </row>
    <row r="17" spans="3:10" ht="16.5" x14ac:dyDescent="0.3">
      <c r="C17" s="8">
        <v>2021</v>
      </c>
      <c r="D17" s="31">
        <f>39318750+3032778+1345</f>
        <v>42352873</v>
      </c>
      <c r="E17" s="31">
        <v>8336855</v>
      </c>
      <c r="F17" s="31">
        <v>4016325</v>
      </c>
      <c r="G17" s="32">
        <f t="shared" si="2"/>
        <v>54706053</v>
      </c>
      <c r="I17" s="7"/>
    </row>
    <row r="18" spans="3:10" ht="16.5" x14ac:dyDescent="0.3">
      <c r="C18" s="8">
        <v>2022</v>
      </c>
      <c r="D18" s="31">
        <f>-26254230-70306+272490</f>
        <v>-26052046</v>
      </c>
      <c r="E18" s="31">
        <v>8037557</v>
      </c>
      <c r="F18" s="31">
        <v>3934937</v>
      </c>
      <c r="G18" s="32">
        <f t="shared" si="2"/>
        <v>-14079552</v>
      </c>
      <c r="I18" s="7"/>
    </row>
    <row r="19" spans="3:10" ht="16.5" x14ac:dyDescent="0.3">
      <c r="C19" s="8">
        <v>2023</v>
      </c>
      <c r="D19" s="31">
        <v>37708884</v>
      </c>
      <c r="E19" s="31">
        <v>8771112</v>
      </c>
      <c r="F19" s="31">
        <v>4260777</v>
      </c>
      <c r="G19" s="32">
        <f t="shared" si="2"/>
        <v>50740773</v>
      </c>
      <c r="I19" s="7"/>
    </row>
    <row r="20" spans="3:10" ht="17.25" thickBot="1" x14ac:dyDescent="0.35">
      <c r="C20" s="13">
        <v>2024</v>
      </c>
      <c r="D20" s="33">
        <v>36899669</v>
      </c>
      <c r="E20" s="33">
        <v>11022179</v>
      </c>
      <c r="F20" s="33">
        <v>5049430</v>
      </c>
      <c r="G20" s="34">
        <f t="shared" si="2"/>
        <v>52971278</v>
      </c>
      <c r="I20" s="7"/>
    </row>
    <row r="21" spans="3:10" x14ac:dyDescent="0.25">
      <c r="J21" s="22"/>
    </row>
    <row r="39" spans="2:11" ht="18.75" x14ac:dyDescent="0.3">
      <c r="B39" s="43" t="s">
        <v>12</v>
      </c>
      <c r="C39" s="43"/>
      <c r="D39" s="43"/>
      <c r="E39" s="43"/>
      <c r="F39" s="43"/>
      <c r="G39" s="43"/>
      <c r="H39" s="43"/>
      <c r="I39" s="43"/>
      <c r="J39" s="43"/>
      <c r="K39" s="43"/>
    </row>
    <row r="40" spans="2:11" ht="19.5" thickBot="1" x14ac:dyDescent="0.35">
      <c r="B40" s="14"/>
      <c r="C40" s="14"/>
      <c r="D40" s="14"/>
      <c r="E40" s="14"/>
      <c r="F40" s="14"/>
      <c r="G40" s="14"/>
      <c r="H40" s="14"/>
      <c r="I40" s="14"/>
      <c r="J40" s="14"/>
      <c r="K40" s="14"/>
    </row>
    <row r="41" spans="2:11" ht="45.75" thickBot="1" x14ac:dyDescent="0.3">
      <c r="B41" s="18" t="s">
        <v>0</v>
      </c>
      <c r="C41" s="19" t="s">
        <v>13</v>
      </c>
      <c r="D41" s="19" t="s">
        <v>14</v>
      </c>
      <c r="E41" s="19" t="s">
        <v>15</v>
      </c>
      <c r="F41" s="19" t="s">
        <v>16</v>
      </c>
      <c r="G41" s="19" t="s">
        <v>17</v>
      </c>
      <c r="H41" s="19" t="s">
        <v>18</v>
      </c>
      <c r="I41" s="19" t="s">
        <v>19</v>
      </c>
      <c r="J41" s="20" t="s">
        <v>20</v>
      </c>
      <c r="K41" s="15"/>
    </row>
    <row r="42" spans="2:11" x14ac:dyDescent="0.25">
      <c r="B42" s="16">
        <v>2019</v>
      </c>
      <c r="C42" s="24">
        <v>15735783</v>
      </c>
      <c r="D42" s="24">
        <v>188303</v>
      </c>
      <c r="E42" s="24">
        <v>2250470</v>
      </c>
      <c r="F42" s="24">
        <f>SUM(C42:E42)</f>
        <v>18174556</v>
      </c>
      <c r="G42" s="24">
        <v>705023</v>
      </c>
      <c r="H42" s="24">
        <v>240549</v>
      </c>
      <c r="I42" s="24">
        <v>7226</v>
      </c>
      <c r="J42" s="25">
        <f t="shared" ref="J42:J47" si="3">SUM(F42:I42)</f>
        <v>19127354</v>
      </c>
    </row>
    <row r="43" spans="2:11" x14ac:dyDescent="0.25">
      <c r="B43" s="16">
        <v>2020</v>
      </c>
      <c r="C43" s="24"/>
      <c r="D43" s="24"/>
      <c r="E43" s="24"/>
      <c r="F43" s="24">
        <v>18557794</v>
      </c>
      <c r="G43" s="24">
        <v>619845</v>
      </c>
      <c r="H43" s="24">
        <v>152133</v>
      </c>
      <c r="I43" s="24">
        <v>5935</v>
      </c>
      <c r="J43" s="25">
        <f t="shared" si="3"/>
        <v>19335707</v>
      </c>
    </row>
    <row r="44" spans="2:11" x14ac:dyDescent="0.25">
      <c r="B44" s="16">
        <v>2021</v>
      </c>
      <c r="C44" s="24"/>
      <c r="D44" s="24"/>
      <c r="E44" s="24"/>
      <c r="F44" s="24">
        <v>17715149</v>
      </c>
      <c r="G44" s="24">
        <v>770857</v>
      </c>
      <c r="H44" s="24">
        <v>196327</v>
      </c>
      <c r="I44" s="24">
        <v>0</v>
      </c>
      <c r="J44" s="25">
        <f t="shared" si="3"/>
        <v>18682333</v>
      </c>
    </row>
    <row r="45" spans="2:11" x14ac:dyDescent="0.25">
      <c r="B45" s="16">
        <v>2022</v>
      </c>
      <c r="C45" s="24"/>
      <c r="D45" s="24"/>
      <c r="E45" s="24"/>
      <c r="F45" s="24">
        <v>19392688</v>
      </c>
      <c r="G45" s="24">
        <v>901062</v>
      </c>
      <c r="H45" s="24">
        <v>228350</v>
      </c>
      <c r="I45" s="24">
        <v>0</v>
      </c>
      <c r="J45" s="25">
        <f t="shared" si="3"/>
        <v>20522100</v>
      </c>
    </row>
    <row r="46" spans="2:11" x14ac:dyDescent="0.25">
      <c r="B46" s="21">
        <v>2023</v>
      </c>
      <c r="C46" s="26"/>
      <c r="D46" s="26"/>
      <c r="E46" s="26"/>
      <c r="F46" s="26">
        <v>20116327</v>
      </c>
      <c r="G46" s="26">
        <v>789271</v>
      </c>
      <c r="H46" s="26">
        <v>240699</v>
      </c>
      <c r="I46" s="26">
        <v>1682</v>
      </c>
      <c r="J46" s="27">
        <f t="shared" si="3"/>
        <v>21147979</v>
      </c>
    </row>
    <row r="47" spans="2:11" ht="15.75" thickBot="1" x14ac:dyDescent="0.3">
      <c r="B47" s="17">
        <v>2024</v>
      </c>
      <c r="C47" s="28"/>
      <c r="D47" s="28"/>
      <c r="E47" s="28"/>
      <c r="F47" s="29">
        <v>20993782</v>
      </c>
      <c r="G47" s="29">
        <v>862828</v>
      </c>
      <c r="H47" s="29">
        <v>237561</v>
      </c>
      <c r="I47" s="29">
        <v>5556</v>
      </c>
      <c r="J47" s="30">
        <f t="shared" si="3"/>
        <v>22099727</v>
      </c>
    </row>
    <row r="64" spans="3:18" x14ac:dyDescent="0.25">
      <c r="C64" s="41"/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</row>
    <row r="65" spans="3:18" x14ac:dyDescent="0.25">
      <c r="C65" s="41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</row>
    <row r="66" spans="3:18" x14ac:dyDescent="0.25">
      <c r="C66" s="41"/>
      <c r="D66" s="41"/>
      <c r="E66" s="41"/>
      <c r="F66" s="41"/>
      <c r="G66" s="41"/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</row>
    <row r="67" spans="3:18" x14ac:dyDescent="0.25">
      <c r="C67" s="41"/>
      <c r="D67" s="41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</row>
    <row r="70" spans="3:18" x14ac:dyDescent="0.25">
      <c r="C70" s="4"/>
    </row>
  </sheetData>
  <mergeCells count="3">
    <mergeCell ref="C64:R67"/>
    <mergeCell ref="C12:K12"/>
    <mergeCell ref="B39:K39"/>
  </mergeCells>
  <pageMargins left="0.7" right="0.7" top="0.75" bottom="0.75" header="0.3" footer="0.3"/>
  <ignoredErrors>
    <ignoredError sqref="G15:G20 F42" formulaRange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Gerry Adkins</dc:creator>
  <cp:lastModifiedBy>Isabella Lopez</cp:lastModifiedBy>
  <dcterms:created xsi:type="dcterms:W3CDTF">2025-04-16T19:18:37Z</dcterms:created>
  <dcterms:modified xsi:type="dcterms:W3CDTF">2025-09-29T16:55:19Z</dcterms:modified>
</cp:coreProperties>
</file>